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8769063d6f9f7912/☆☆女神ハトホル/4.1_会計の仕事/19_ホームページ/"/>
    </mc:Choice>
  </mc:AlternateContent>
  <xr:revisionPtr revIDLastSave="414" documentId="11_AD4D066CA252ABDACC1048E43914FF7C72EEDF5E" xr6:coauthVersionLast="47" xr6:coauthVersionMax="47" xr10:uidLastSave="{05CA6EA5-8F38-4177-9225-69CCA94FA52C}"/>
  <bookViews>
    <workbookView xWindow="-110" yWindow="-110" windowWidth="19420" windowHeight="10420" xr2:uid="{00000000-000D-0000-FFFF-FFFF00000000}"/>
  </bookViews>
  <sheets>
    <sheet name="Case5" sheetId="1" r:id="rId1"/>
    <sheet name="Case6" sheetId="2" r:id="rId2"/>
    <sheet name="Case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3" l="1"/>
  <c r="E18" i="3"/>
  <c r="I21" i="2"/>
  <c r="H21" i="2"/>
  <c r="G21" i="2"/>
  <c r="F21" i="2"/>
  <c r="I17" i="2"/>
  <c r="H17" i="2"/>
  <c r="G17" i="2"/>
  <c r="F17" i="2"/>
  <c r="I11" i="2"/>
  <c r="H11" i="2"/>
  <c r="G11" i="2"/>
  <c r="F11" i="2"/>
  <c r="E21" i="2"/>
  <c r="E17" i="2"/>
  <c r="E11" i="2"/>
  <c r="I22" i="2" l="1"/>
  <c r="G22" i="2"/>
  <c r="H22" i="2"/>
  <c r="E22" i="2"/>
  <c r="F22" i="2"/>
  <c r="I8" i="1"/>
  <c r="I17" i="1"/>
  <c r="I16" i="1"/>
  <c r="I15" i="1"/>
  <c r="I14" i="1"/>
  <c r="I13" i="1"/>
  <c r="I12" i="1"/>
  <c r="I11" i="1"/>
  <c r="I10" i="1"/>
  <c r="I9" i="1"/>
  <c r="I7" i="1"/>
  <c r="C9" i="1"/>
  <c r="C11" i="1"/>
  <c r="C8" i="1"/>
  <c r="C7" i="1"/>
  <c r="C10" i="1" l="1"/>
</calcChain>
</file>

<file path=xl/sharedStrings.xml><?xml version="1.0" encoding="utf-8"?>
<sst xmlns="http://schemas.openxmlformats.org/spreadsheetml/2006/main" count="135" uniqueCount="64">
  <si>
    <t>Osaka Shoji</t>
    <phoneticPr fontId="1"/>
  </si>
  <si>
    <t>Japan</t>
    <phoneticPr fontId="1"/>
  </si>
  <si>
    <t>China</t>
    <phoneticPr fontId="1"/>
  </si>
  <si>
    <t>Korea</t>
    <phoneticPr fontId="1"/>
  </si>
  <si>
    <t>Singapore</t>
    <phoneticPr fontId="1"/>
  </si>
  <si>
    <t>Tokyo KK</t>
    <phoneticPr fontId="1"/>
  </si>
  <si>
    <t>Hong Kong</t>
    <phoneticPr fontId="1"/>
  </si>
  <si>
    <t>TST Store</t>
    <phoneticPr fontId="1"/>
  </si>
  <si>
    <t>Country</t>
    <phoneticPr fontId="1"/>
  </si>
  <si>
    <t>From</t>
    <phoneticPr fontId="1"/>
  </si>
  <si>
    <t>ABC Co.,Ltd</t>
    <phoneticPr fontId="1"/>
  </si>
  <si>
    <t>XYZ Ltd</t>
    <phoneticPr fontId="1"/>
  </si>
  <si>
    <t>Yokohama Co., Ltd</t>
    <phoneticPr fontId="1"/>
  </si>
  <si>
    <t>Lion Co., Ltd</t>
    <phoneticPr fontId="1"/>
  </si>
  <si>
    <t>Shanghai Trading Co</t>
    <phoneticPr fontId="1"/>
  </si>
  <si>
    <t>Peak Trading Inc.</t>
    <phoneticPr fontId="1"/>
  </si>
  <si>
    <t>Company Name</t>
    <phoneticPr fontId="1"/>
  </si>
  <si>
    <t>検索条件</t>
    <rPh sb="0" eb="4">
      <t>ケンサクジョウケン</t>
    </rPh>
    <phoneticPr fontId="1"/>
  </si>
  <si>
    <t>件数</t>
    <rPh sb="0" eb="2">
      <t>ケンスウ</t>
    </rPh>
    <phoneticPr fontId="1"/>
  </si>
  <si>
    <t>【顧客リスト】</t>
    <rPh sb="1" eb="3">
      <t>コキャク</t>
    </rPh>
    <phoneticPr fontId="1"/>
  </si>
  <si>
    <t>2020/10/01以降に取引開始した会社数</t>
    <rPh sb="10" eb="12">
      <t>イコウ</t>
    </rPh>
    <rPh sb="13" eb="17">
      <t>トリヒキカイシ</t>
    </rPh>
    <rPh sb="19" eb="21">
      <t>カイシャ</t>
    </rPh>
    <rPh sb="21" eb="22">
      <t>スウ</t>
    </rPh>
    <phoneticPr fontId="1"/>
  </si>
  <si>
    <t>CountryがHong Kongの会社数</t>
    <rPh sb="18" eb="20">
      <t>カイシャ</t>
    </rPh>
    <rPh sb="20" eb="21">
      <t>スウ</t>
    </rPh>
    <phoneticPr fontId="1"/>
  </si>
  <si>
    <t>会社名にLtdが付く会社数</t>
    <rPh sb="8" eb="9">
      <t>ツ</t>
    </rPh>
    <rPh sb="10" eb="13">
      <t>カイシャスウ</t>
    </rPh>
    <phoneticPr fontId="1"/>
  </si>
  <si>
    <t>会社名にTradingが入る会社数</t>
    <rPh sb="12" eb="13">
      <t>ハイ</t>
    </rPh>
    <rPh sb="14" eb="17">
      <t>カイシャスウ</t>
    </rPh>
    <phoneticPr fontId="1"/>
  </si>
  <si>
    <t>New Star Inc.</t>
    <phoneticPr fontId="1"/>
  </si>
  <si>
    <t>Beijing Inc.</t>
    <phoneticPr fontId="1"/>
  </si>
  <si>
    <t>・COUNTIF関数により、検索条件に合ったものの件数をカウントする --- 件数</t>
    <rPh sb="8" eb="10">
      <t>カンスウ</t>
    </rPh>
    <rPh sb="14" eb="18">
      <t>ケンサクジョウケン</t>
    </rPh>
    <rPh sb="19" eb="20">
      <t>ア</t>
    </rPh>
    <rPh sb="25" eb="27">
      <t>ケンスウ</t>
    </rPh>
    <rPh sb="39" eb="41">
      <t>ケンスウ</t>
    </rPh>
    <phoneticPr fontId="1"/>
  </si>
  <si>
    <t>・COUNTIF関数とIF関数の組み合わせにより、検索条件に合った場合の分岐の処理をする --- 会社にLtdが付く場合「該当」</t>
    <rPh sb="8" eb="10">
      <t>カンスウ</t>
    </rPh>
    <rPh sb="13" eb="15">
      <t>カンスウ</t>
    </rPh>
    <rPh sb="16" eb="17">
      <t>ク</t>
    </rPh>
    <rPh sb="18" eb="19">
      <t>ア</t>
    </rPh>
    <rPh sb="25" eb="29">
      <t>ケンサクジョウケン</t>
    </rPh>
    <rPh sb="30" eb="31">
      <t>ア</t>
    </rPh>
    <rPh sb="33" eb="35">
      <t>バアイ</t>
    </rPh>
    <rPh sb="36" eb="38">
      <t>ブンキ</t>
    </rPh>
    <rPh sb="39" eb="41">
      <t>ショリ</t>
    </rPh>
    <rPh sb="49" eb="51">
      <t>カイシャ</t>
    </rPh>
    <rPh sb="56" eb="57">
      <t>ツ</t>
    </rPh>
    <rPh sb="58" eb="60">
      <t>バアイ</t>
    </rPh>
    <rPh sb="61" eb="63">
      <t>ガイトウ</t>
    </rPh>
    <phoneticPr fontId="1"/>
  </si>
  <si>
    <t>管理No.</t>
    <rPh sb="0" eb="2">
      <t>カンリ</t>
    </rPh>
    <phoneticPr fontId="1"/>
  </si>
  <si>
    <t>品名</t>
    <rPh sb="0" eb="2">
      <t>ヒンメイ</t>
    </rPh>
    <phoneticPr fontId="1"/>
  </si>
  <si>
    <t>顧客満足度</t>
    <rPh sb="0" eb="2">
      <t>コキャク</t>
    </rPh>
    <rPh sb="2" eb="5">
      <t>マンゾクド</t>
    </rPh>
    <phoneticPr fontId="1"/>
  </si>
  <si>
    <t>関東</t>
    <rPh sb="0" eb="2">
      <t>カントウ</t>
    </rPh>
    <phoneticPr fontId="1"/>
  </si>
  <si>
    <t>店舗別顧客満足度</t>
    <rPh sb="0" eb="3">
      <t>テンポベツ</t>
    </rPh>
    <rPh sb="3" eb="8">
      <t>コキャクマンゾクド</t>
    </rPh>
    <phoneticPr fontId="1"/>
  </si>
  <si>
    <t>地域</t>
    <rPh sb="0" eb="2">
      <t>チイキ</t>
    </rPh>
    <phoneticPr fontId="1"/>
  </si>
  <si>
    <t>関西</t>
    <rPh sb="0" eb="2">
      <t>カンサイ</t>
    </rPh>
    <phoneticPr fontId="1"/>
  </si>
  <si>
    <t>九州</t>
    <rPh sb="0" eb="2">
      <t>キュウシュウ</t>
    </rPh>
    <phoneticPr fontId="1"/>
  </si>
  <si>
    <t>福岡店</t>
    <rPh sb="0" eb="2">
      <t>フクオカ</t>
    </rPh>
    <rPh sb="2" eb="3">
      <t>テン</t>
    </rPh>
    <phoneticPr fontId="1"/>
  </si>
  <si>
    <t>宮崎店</t>
    <rPh sb="0" eb="2">
      <t>ミヤザキ</t>
    </rPh>
    <rPh sb="2" eb="3">
      <t>テン</t>
    </rPh>
    <phoneticPr fontId="1"/>
  </si>
  <si>
    <t>鹿児島店</t>
    <rPh sb="0" eb="3">
      <t>カゴシマ</t>
    </rPh>
    <rPh sb="3" eb="4">
      <t>テン</t>
    </rPh>
    <phoneticPr fontId="1"/>
  </si>
  <si>
    <t>神戸店</t>
    <rPh sb="0" eb="2">
      <t>コウベ</t>
    </rPh>
    <rPh sb="2" eb="3">
      <t>テン</t>
    </rPh>
    <phoneticPr fontId="1"/>
  </si>
  <si>
    <t>京都店</t>
    <rPh sb="0" eb="2">
      <t>キョウト</t>
    </rPh>
    <rPh sb="2" eb="3">
      <t>テン</t>
    </rPh>
    <phoneticPr fontId="1"/>
  </si>
  <si>
    <t>和歌山店</t>
    <rPh sb="0" eb="3">
      <t>ワカヤマ</t>
    </rPh>
    <rPh sb="3" eb="4">
      <t>テン</t>
    </rPh>
    <phoneticPr fontId="1"/>
  </si>
  <si>
    <t>大阪1号店</t>
    <rPh sb="0" eb="2">
      <t>オオサカ</t>
    </rPh>
    <rPh sb="3" eb="4">
      <t>ゴウ</t>
    </rPh>
    <rPh sb="4" eb="5">
      <t>テン</t>
    </rPh>
    <phoneticPr fontId="1"/>
  </si>
  <si>
    <t>大阪2号店</t>
    <rPh sb="0" eb="2">
      <t>オオサカ</t>
    </rPh>
    <rPh sb="3" eb="4">
      <t>ゴウ</t>
    </rPh>
    <rPh sb="4" eb="5">
      <t>テン</t>
    </rPh>
    <phoneticPr fontId="1"/>
  </si>
  <si>
    <t>東京1号店</t>
    <rPh sb="0" eb="2">
      <t>トウキョウ</t>
    </rPh>
    <rPh sb="3" eb="5">
      <t>ゴウテン</t>
    </rPh>
    <phoneticPr fontId="1"/>
  </si>
  <si>
    <t>東京2号店</t>
    <rPh sb="0" eb="2">
      <t>トウキョウ</t>
    </rPh>
    <rPh sb="3" eb="5">
      <t>ゴウテン</t>
    </rPh>
    <phoneticPr fontId="1"/>
  </si>
  <si>
    <t>横浜店</t>
    <rPh sb="0" eb="2">
      <t>ヨコハマ</t>
    </rPh>
    <rPh sb="2" eb="3">
      <t>テン</t>
    </rPh>
    <phoneticPr fontId="1"/>
  </si>
  <si>
    <t>成田店</t>
    <rPh sb="0" eb="2">
      <t>ナリタ</t>
    </rPh>
    <rPh sb="2" eb="3">
      <t>テン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</si>
  <si>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</si>
  <si>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</si>
  <si>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件数</t>
    <rPh sb="0" eb="2">
      <t>ケンスウ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</si>
  <si>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</si>
  <si>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</si>
  <si>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合計や平均などの集計</t>
    <rPh sb="0" eb="2">
      <t>ゴウケイ</t>
    </rPh>
    <rPh sb="3" eb="5">
      <t>ヘイキン</t>
    </rPh>
    <rPh sb="8" eb="10">
      <t>シュウケイ</t>
    </rPh>
    <phoneticPr fontId="1"/>
  </si>
  <si>
    <t>・各グループ毎の合計/平均/データ件数/最大値/最小値などをSUBTOTAL関数で集計する。</t>
    <rPh sb="1" eb="2">
      <t>カク</t>
    </rPh>
    <rPh sb="6" eb="7">
      <t>ゴト</t>
    </rPh>
    <rPh sb="8" eb="10">
      <t>ゴウケイ</t>
    </rPh>
    <rPh sb="11" eb="13">
      <t>ヘイキン</t>
    </rPh>
    <rPh sb="17" eb="19">
      <t>ケンスウ</t>
    </rPh>
    <rPh sb="20" eb="23">
      <t>サイダイチ</t>
    </rPh>
    <rPh sb="24" eb="27">
      <t>サイショウチ</t>
    </rPh>
    <rPh sb="38" eb="40">
      <t>カンスウ</t>
    </rPh>
    <rPh sb="41" eb="43">
      <t>シュウケイ</t>
    </rPh>
    <phoneticPr fontId="1"/>
  </si>
  <si>
    <t>CountryがJapan以外の会社数</t>
    <rPh sb="13" eb="15">
      <t>イガイ</t>
    </rPh>
    <rPh sb="16" eb="18">
      <t>カイシャ</t>
    </rPh>
    <rPh sb="18" eb="19">
      <t>スウ</t>
    </rPh>
    <phoneticPr fontId="1"/>
  </si>
  <si>
    <t>TOTAL①</t>
    <phoneticPr fontId="1"/>
  </si>
  <si>
    <t>会社名にLtdが付く場合に「該当」を表示</t>
    <rPh sb="8" eb="9">
      <t>ツ</t>
    </rPh>
    <rPh sb="10" eb="12">
      <t>バアイ</t>
    </rPh>
    <rPh sb="14" eb="16">
      <t>ガイトウ</t>
    </rPh>
    <rPh sb="18" eb="20">
      <t>ヒョウジ</t>
    </rPh>
    <phoneticPr fontId="1"/>
  </si>
  <si>
    <t>TOTAL②</t>
    <phoneticPr fontId="1"/>
  </si>
  <si>
    <t>・SUBTOTAL関数でフィルターを掛けた分の合計だけを集計する。(SUM関数では出来ない)</t>
    <rPh sb="9" eb="11">
      <t>カンスウ</t>
    </rPh>
    <rPh sb="28" eb="30">
      <t>シュウケイ</t>
    </rPh>
    <rPh sb="37" eb="39">
      <t>カンスウ</t>
    </rPh>
    <rPh sb="41" eb="43">
      <t>デキ</t>
    </rPh>
    <phoneticPr fontId="1"/>
  </si>
  <si>
    <t>フィルターを掛けた行だけの合計</t>
    <rPh sb="6" eb="7">
      <t>カ</t>
    </rPh>
    <rPh sb="9" eb="10">
      <t>ギョウ</t>
    </rPh>
    <rPh sb="13" eb="15">
      <t>ゴウケイ</t>
    </rPh>
    <phoneticPr fontId="1"/>
  </si>
  <si>
    <t>店舗別顧客満足度(SUBTOTAL関数)</t>
    <rPh sb="0" eb="3">
      <t>テンポベツ</t>
    </rPh>
    <rPh sb="3" eb="8">
      <t>コキャクマンゾクド</t>
    </rPh>
    <rPh sb="17" eb="19">
      <t>カンスウ</t>
    </rPh>
    <phoneticPr fontId="1"/>
  </si>
  <si>
    <t>店舗別顧客満足度(SUM関数)</t>
    <rPh sb="0" eb="3">
      <t>テンポベツ</t>
    </rPh>
    <rPh sb="3" eb="8">
      <t>コキャクマンゾクド</t>
    </rPh>
    <rPh sb="12" eb="14">
      <t>カンスウ</t>
    </rPh>
    <phoneticPr fontId="1"/>
  </si>
  <si>
    <t>条件に一致するデータを数える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</si>
</sst>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#,##0_);[Red]\(#,##0\)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176" fontId="0" fillId="0" borderId="2" xfId="0" applyNumberFormat="1" applyBorder="1"/>
    <xf numFmtId="0" fontId="0" fillId="0" borderId="4" xfId="0" applyBorder="1"/>
    <xf numFmtId="176" fontId="0" fillId="0" borderId="4" xfId="0" applyNumberFormat="1" applyBorder="1"/>
    <xf numFmtId="0" fontId="2" fillId="0" borderId="3" xfId="0" applyFont="1" applyBorder="1"/>
    <xf numFmtId="0" fontId="2" fillId="0" borderId="0" xfId="0" applyFont="1"/>
    <xf numFmtId="0" fontId="2" fillId="0" borderId="0" xfId="0" applyFont="1" applyBorder="1"/>
    <xf numFmtId="0" fontId="0" fillId="0" borderId="5" xfId="0" applyBorder="1"/>
    <xf numFmtId="176" fontId="0" fillId="0" borderId="5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9" xfId="0" applyNumberFormat="1" applyBorder="1"/>
    <xf numFmtId="0" fontId="0" fillId="0" borderId="7" xfId="0" applyBorder="1"/>
    <xf numFmtId="0" fontId="0" fillId="0" borderId="8" xfId="0" applyBorder="1"/>
    <xf numFmtId="177" fontId="0" fillId="0" borderId="10" xfId="0" applyNumberFormat="1" applyBorder="1" applyAlignment="1">
      <alignment horizontal="right"/>
    </xf>
    <xf numFmtId="177" fontId="0" fillId="0" borderId="7" xfId="0" applyNumberFormat="1" applyBorder="1"/>
    <xf numFmtId="177" fontId="0" fillId="2" borderId="7" xfId="0" applyNumberFormat="1" applyFill="1" applyBorder="1"/>
    <xf numFmtId="177" fontId="0" fillId="3" borderId="8" xfId="0" applyNumberFormat="1" applyFill="1" applyBorder="1"/>
    <xf numFmtId="49" fontId="3" fillId="2" borderId="5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Border="1"/>
    <xf numFmtId="49" fontId="2" fillId="0" borderId="3" xfId="0" applyNumberFormat="1" applyFont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177" fontId="0" fillId="0" borderId="6" xfId="0" applyNumberFormat="1" applyBorder="1" applyAlignment="1">
      <alignment horizontal="right"/>
    </xf>
    <xf numFmtId="177" fontId="4" fillId="4" borderId="0" xfId="0" applyNumberFormat="1" applyFont="1" applyFill="1" applyBorder="1"/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</cellXfs>
  <cellStyles count="1">
    <cellStyle name="標準" xfId="0" builtinId="0"/>
  </cellStyles>
  <dxfs count="14">
    <dxf>
      <numFmt numFmtId="177" formatCode="#,##0_);[Red]\(#,##0\)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/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/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</dxf>
    <dxf>
      <border outline="0">
        <top style="medium">
          <color auto="1"/>
        </top>
        <bottom style="dashed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30" formatCode="@"/>
      <alignment horizontal="general" vertical="center" textRotation="0" wrapText="0" indent="0" justifyLastLine="0" shrinkToFit="0" readingOrder="0"/>
    </dxf>
    <dxf>
      <numFmt numFmtId="177" formatCode="#,##0_);[Red]\(#,##0\)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/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/>
        <vertical/>
        <horizontal/>
      </border>
    </dxf>
    <dxf>
      <numFmt numFmtId="30" formatCode="@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</dxf>
    <dxf>
      <border outline="0">
        <top style="medium">
          <color auto="1"/>
        </top>
        <bottom style="dashed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16313B-4144-4093-94CB-94F0C28D5AE0}" name="テーブル2" displayName="テーブル2" ref="B5:E17" totalsRowShown="0" headerRowDxfId="13" headerRowBorderDxfId="12" tableBorderDxfId="11">
  <autoFilter ref="B5:E17" xr:uid="{DB16313B-4144-4093-94CB-94F0C28D5AE0}"/>
  <tableColumns count="4">
    <tableColumn id="1" xr3:uid="{E5E4AA3E-0E13-40EA-96AC-332F0B36E3FE}" name="管理No." dataDxfId="10"/>
    <tableColumn id="2" xr3:uid="{C8CA68BF-0D4E-4FFB-A837-38DF68984EE5}" name="地域" dataDxfId="9"/>
    <tableColumn id="3" xr3:uid="{5086F5AD-72DD-4224-86F2-9C3FBA36D526}" name="品名" dataDxfId="8"/>
    <tableColumn id="4" xr3:uid="{4E5A53AE-BC9D-4B1F-B0F5-1EF0AD55D456}" name="顧客満足度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6E635F-9264-49BB-B574-26BBDC251119}" name="テーブル25" displayName="テーブル25" ref="G5:J17" totalsRowShown="0" headerRowDxfId="6" headerRowBorderDxfId="5" tableBorderDxfId="4">
  <autoFilter ref="G5:J17" xr:uid="{CA6E635F-9264-49BB-B574-26BBDC251119}"/>
  <tableColumns count="4">
    <tableColumn id="1" xr3:uid="{590889B9-11B3-4CCB-9956-1A377238B83D}" name="管理No." dataDxfId="3"/>
    <tableColumn id="2" xr3:uid="{6C9FC9B3-240D-4731-A600-8C6C36C57EF3}" name="地域" dataDxfId="2"/>
    <tableColumn id="3" xr3:uid="{97B0EA70-65A4-4FE7-91E1-BECCBB4C9440}" name="品名" dataDxfId="1"/>
    <tableColumn id="4" xr3:uid="{483BFB6F-21BB-4974-9CAB-52C59D0CA02B}" name="顧客満足度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workbookViewId="0"/>
  </sheetViews>
  <sheetFormatPr defaultRowHeight="18"/>
  <cols>
    <col min="1" max="1" width="2.75" customWidth="1"/>
    <col min="2" max="2" width="32.6640625" customWidth="1"/>
    <col min="3" max="3" width="10.5" bestFit="1" customWidth="1"/>
    <col min="4" max="4" width="2.1640625" customWidth="1"/>
    <col min="5" max="5" width="21.08203125" customWidth="1"/>
    <col min="6" max="6" width="10.5" bestFit="1" customWidth="1"/>
    <col min="7" max="7" width="11.08203125" bestFit="1" customWidth="1"/>
    <col min="8" max="8" width="2.08203125" customWidth="1"/>
    <col min="9" max="9" width="31.08203125" bestFit="1" customWidth="1"/>
  </cols>
  <sheetData>
    <row r="1" spans="2:9">
      <c r="B1" s="7" t="s">
        <v>63</v>
      </c>
      <c r="E1" s="7"/>
    </row>
    <row r="2" spans="2:9">
      <c r="B2" t="s">
        <v>26</v>
      </c>
    </row>
    <row r="3" spans="2:9">
      <c r="B3" t="s">
        <v>27</v>
      </c>
    </row>
    <row r="5" spans="2:9">
      <c r="E5" t="s">
        <v>19</v>
      </c>
    </row>
    <row r="6" spans="2:9" ht="18.5" thickBot="1">
      <c r="B6" s="8" t="s">
        <v>17</v>
      </c>
      <c r="C6" s="8" t="s">
        <v>18</v>
      </c>
      <c r="E6" s="6" t="s">
        <v>16</v>
      </c>
      <c r="F6" s="6" t="s">
        <v>8</v>
      </c>
      <c r="G6" s="6" t="s">
        <v>9</v>
      </c>
      <c r="I6" s="6" t="s">
        <v>57</v>
      </c>
    </row>
    <row r="7" spans="2:9">
      <c r="B7" s="1" t="s">
        <v>21</v>
      </c>
      <c r="C7" s="11">
        <f>COUNTIF(F$7:F$17,"Hong Kong")</f>
        <v>2</v>
      </c>
      <c r="E7" s="4" t="s">
        <v>10</v>
      </c>
      <c r="F7" s="4" t="s">
        <v>2</v>
      </c>
      <c r="G7" s="5">
        <v>43556</v>
      </c>
      <c r="I7" s="11" t="str">
        <f>IF(COUNTIF(E7,"*Ltd"),"該当","")</f>
        <v>該当</v>
      </c>
    </row>
    <row r="8" spans="2:9">
      <c r="B8" s="2" t="s">
        <v>55</v>
      </c>
      <c r="C8" s="12">
        <f>COUNTIF(F$7:F$17,"&lt;&gt;Japan")</f>
        <v>8</v>
      </c>
      <c r="E8" s="2" t="s">
        <v>0</v>
      </c>
      <c r="F8" s="2" t="s">
        <v>1</v>
      </c>
      <c r="G8" s="3">
        <v>43952</v>
      </c>
      <c r="I8" s="12" t="str">
        <f t="shared" ref="I8:I17" si="0">IF(COUNTIF(E8,"*Ltd"),"該当","")</f>
        <v/>
      </c>
    </row>
    <row r="9" spans="2:9">
      <c r="B9" s="3" t="s">
        <v>20</v>
      </c>
      <c r="C9" s="12">
        <f>COUNTIF(G$7:G$17,"&gt;=2020/10/1")</f>
        <v>3</v>
      </c>
      <c r="E9" s="2" t="s">
        <v>14</v>
      </c>
      <c r="F9" s="2" t="s">
        <v>2</v>
      </c>
      <c r="G9" s="3">
        <v>43383</v>
      </c>
      <c r="I9" s="12" t="str">
        <f t="shared" si="0"/>
        <v/>
      </c>
    </row>
    <row r="10" spans="2:9">
      <c r="B10" s="2" t="s">
        <v>22</v>
      </c>
      <c r="C10" s="12">
        <f>COUNTIF(E$7:EF$17,"*Ltd")</f>
        <v>4</v>
      </c>
      <c r="E10" s="2" t="s">
        <v>24</v>
      </c>
      <c r="F10" s="2" t="s">
        <v>3</v>
      </c>
      <c r="G10" s="3">
        <v>44166</v>
      </c>
      <c r="I10" s="12" t="str">
        <f t="shared" si="0"/>
        <v/>
      </c>
    </row>
    <row r="11" spans="2:9" ht="18.5" thickBot="1">
      <c r="B11" s="9" t="s">
        <v>23</v>
      </c>
      <c r="C11" s="13">
        <f>COUNTIF(E$7:E$17,"*Trading*")</f>
        <v>2</v>
      </c>
      <c r="E11" s="2" t="s">
        <v>11</v>
      </c>
      <c r="F11" s="2" t="s">
        <v>4</v>
      </c>
      <c r="G11" s="3">
        <v>43647</v>
      </c>
      <c r="I11" s="12" t="str">
        <f t="shared" si="0"/>
        <v>該当</v>
      </c>
    </row>
    <row r="12" spans="2:9">
      <c r="E12" s="2" t="s">
        <v>5</v>
      </c>
      <c r="F12" s="2" t="s">
        <v>1</v>
      </c>
      <c r="G12" s="3">
        <v>43770</v>
      </c>
      <c r="I12" s="12" t="str">
        <f t="shared" si="0"/>
        <v/>
      </c>
    </row>
    <row r="13" spans="2:9">
      <c r="E13" s="2" t="s">
        <v>12</v>
      </c>
      <c r="F13" s="2" t="s">
        <v>1</v>
      </c>
      <c r="G13" s="3">
        <v>43831</v>
      </c>
      <c r="I13" s="12" t="str">
        <f t="shared" si="0"/>
        <v>該当</v>
      </c>
    </row>
    <row r="14" spans="2:9">
      <c r="E14" s="2" t="s">
        <v>15</v>
      </c>
      <c r="F14" s="2" t="s">
        <v>6</v>
      </c>
      <c r="G14" s="3">
        <v>43475</v>
      </c>
      <c r="I14" s="12" t="str">
        <f t="shared" si="0"/>
        <v/>
      </c>
    </row>
    <row r="15" spans="2:9">
      <c r="E15" s="2" t="s">
        <v>7</v>
      </c>
      <c r="F15" s="2" t="s">
        <v>6</v>
      </c>
      <c r="G15" s="3">
        <v>44197</v>
      </c>
      <c r="I15" s="12" t="str">
        <f t="shared" si="0"/>
        <v/>
      </c>
    </row>
    <row r="16" spans="2:9">
      <c r="E16" s="2" t="s">
        <v>13</v>
      </c>
      <c r="F16" s="2" t="s">
        <v>4</v>
      </c>
      <c r="G16" s="3">
        <v>43556</v>
      </c>
      <c r="I16" s="12" t="str">
        <f t="shared" si="0"/>
        <v>該当</v>
      </c>
    </row>
    <row r="17" spans="5:9" ht="18.5" thickBot="1">
      <c r="E17" s="9" t="s">
        <v>25</v>
      </c>
      <c r="F17" s="9" t="s">
        <v>2</v>
      </c>
      <c r="G17" s="10">
        <v>44287</v>
      </c>
      <c r="I17" s="13" t="str">
        <f t="shared" si="0"/>
        <v/>
      </c>
    </row>
  </sheetData>
  <phoneticPr fontId="1"/>
  <pageMargins left="0.7" right="0.7" top="0.75" bottom="0.75" header="0.3" footer="0.3"/>
  <ignoredErrors>
    <ignoredError sqref="C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F37A2-89A3-408D-96D4-14E18DB1F2D7}">
  <dimension ref="B1:I22"/>
  <sheetViews>
    <sheetView workbookViewId="0"/>
  </sheetViews>
  <sheetFormatPr defaultRowHeight="18"/>
  <cols>
    <col min="1" max="1" width="2.83203125" customWidth="1"/>
    <col min="2" max="2" width="5.1640625" customWidth="1"/>
    <col min="3" max="3" width="7" customWidth="1"/>
    <col min="4" max="4" width="16.25" bestFit="1" customWidth="1"/>
    <col min="5" max="9" width="6.25" customWidth="1"/>
  </cols>
  <sheetData>
    <row r="1" spans="2:9">
      <c r="B1" s="7" t="s">
        <v>53</v>
      </c>
    </row>
    <row r="2" spans="2:9">
      <c r="B2" s="24" t="s">
        <v>54</v>
      </c>
    </row>
    <row r="4" spans="2:9" ht="18.5" thickBot="1">
      <c r="B4" s="7" t="s">
        <v>32</v>
      </c>
    </row>
    <row r="5" spans="2:9" ht="18" customHeight="1">
      <c r="B5" s="30" t="s">
        <v>28</v>
      </c>
      <c r="C5" s="32" t="s">
        <v>33</v>
      </c>
      <c r="D5" s="32" t="s">
        <v>29</v>
      </c>
      <c r="E5" s="34" t="s">
        <v>30</v>
      </c>
      <c r="F5" s="34"/>
      <c r="G5" s="34"/>
      <c r="H5" s="34"/>
      <c r="I5" s="34"/>
    </row>
    <row r="6" spans="2:9" ht="18.5" thickBot="1">
      <c r="B6" s="31"/>
      <c r="C6" s="33"/>
      <c r="D6" s="33"/>
      <c r="E6" s="23" t="s">
        <v>48</v>
      </c>
      <c r="F6" s="23" t="s">
        <v>49</v>
      </c>
      <c r="G6" s="23" t="s">
        <v>50</v>
      </c>
      <c r="H6" s="23" t="s">
        <v>51</v>
      </c>
      <c r="I6" s="23" t="s">
        <v>52</v>
      </c>
    </row>
    <row r="7" spans="2:9">
      <c r="B7" s="14">
        <v>1</v>
      </c>
      <c r="C7" s="14" t="s">
        <v>31</v>
      </c>
      <c r="D7" s="14" t="s">
        <v>44</v>
      </c>
      <c r="E7" s="19">
        <v>89</v>
      </c>
      <c r="F7" s="19">
        <v>89</v>
      </c>
      <c r="G7" s="19">
        <v>89</v>
      </c>
      <c r="H7" s="19">
        <v>89</v>
      </c>
      <c r="I7" s="19">
        <v>89</v>
      </c>
    </row>
    <row r="8" spans="2:9">
      <c r="B8" s="15">
        <v>2</v>
      </c>
      <c r="C8" s="15" t="s">
        <v>31</v>
      </c>
      <c r="D8" s="15" t="s">
        <v>45</v>
      </c>
      <c r="E8" s="20">
        <v>82</v>
      </c>
      <c r="F8" s="20">
        <v>82</v>
      </c>
      <c r="G8" s="20">
        <v>82</v>
      </c>
      <c r="H8" s="20">
        <v>82</v>
      </c>
      <c r="I8" s="20">
        <v>82</v>
      </c>
    </row>
    <row r="9" spans="2:9">
      <c r="B9" s="14">
        <v>3</v>
      </c>
      <c r="C9" s="15" t="s">
        <v>31</v>
      </c>
      <c r="D9" s="15" t="s">
        <v>46</v>
      </c>
      <c r="E9" s="20">
        <v>75</v>
      </c>
      <c r="F9" s="20">
        <v>75</v>
      </c>
      <c r="G9" s="20">
        <v>75</v>
      </c>
      <c r="H9" s="20">
        <v>75</v>
      </c>
      <c r="I9" s="20">
        <v>75</v>
      </c>
    </row>
    <row r="10" spans="2:9">
      <c r="B10" s="15">
        <v>4</v>
      </c>
      <c r="C10" s="15" t="s">
        <v>31</v>
      </c>
      <c r="D10" s="15" t="s">
        <v>47</v>
      </c>
      <c r="E10" s="20">
        <v>80</v>
      </c>
      <c r="F10" s="20">
        <v>80</v>
      </c>
      <c r="G10" s="20">
        <v>80</v>
      </c>
      <c r="H10" s="20">
        <v>80</v>
      </c>
      <c r="I10" s="20">
        <v>80</v>
      </c>
    </row>
    <row r="11" spans="2:9">
      <c r="B11" s="14"/>
      <c r="C11" s="15"/>
      <c r="D11" s="15"/>
      <c r="E11" s="21">
        <f>SUBTOTAL(9,E7:E10)</f>
        <v>326</v>
      </c>
      <c r="F11" s="21">
        <f>SUBTOTAL(1,F7:F10)</f>
        <v>81.5</v>
      </c>
      <c r="G11" s="21">
        <f>SUBTOTAL(2,G7:G10)</f>
        <v>4</v>
      </c>
      <c r="H11" s="21">
        <f>SUBTOTAL(4,H7:H10)</f>
        <v>89</v>
      </c>
      <c r="I11" s="21">
        <f>SUBTOTAL(5,I7:I10)</f>
        <v>75</v>
      </c>
    </row>
    <row r="12" spans="2:9">
      <c r="B12" s="14">
        <v>5</v>
      </c>
      <c r="C12" s="15" t="s">
        <v>34</v>
      </c>
      <c r="D12" s="15" t="s">
        <v>42</v>
      </c>
      <c r="E12" s="20">
        <v>65</v>
      </c>
      <c r="F12" s="20">
        <v>65</v>
      </c>
      <c r="G12" s="20">
        <v>65</v>
      </c>
      <c r="H12" s="20">
        <v>65</v>
      </c>
      <c r="I12" s="20">
        <v>65</v>
      </c>
    </row>
    <row r="13" spans="2:9">
      <c r="B13" s="15">
        <v>6</v>
      </c>
      <c r="C13" s="15" t="s">
        <v>34</v>
      </c>
      <c r="D13" s="15" t="s">
        <v>43</v>
      </c>
      <c r="E13" s="20">
        <v>80</v>
      </c>
      <c r="F13" s="20">
        <v>80</v>
      </c>
      <c r="G13" s="20">
        <v>80</v>
      </c>
      <c r="H13" s="20">
        <v>80</v>
      </c>
      <c r="I13" s="20">
        <v>80</v>
      </c>
    </row>
    <row r="14" spans="2:9">
      <c r="B14" s="14">
        <v>7</v>
      </c>
      <c r="C14" s="15" t="s">
        <v>34</v>
      </c>
      <c r="D14" s="15" t="s">
        <v>39</v>
      </c>
      <c r="E14" s="20">
        <v>88</v>
      </c>
      <c r="F14" s="20">
        <v>88</v>
      </c>
      <c r="G14" s="20">
        <v>88</v>
      </c>
      <c r="H14" s="20">
        <v>88</v>
      </c>
      <c r="I14" s="20">
        <v>88</v>
      </c>
    </row>
    <row r="15" spans="2:9">
      <c r="B15" s="15">
        <v>8</v>
      </c>
      <c r="C15" s="15" t="s">
        <v>34</v>
      </c>
      <c r="D15" s="15" t="s">
        <v>40</v>
      </c>
      <c r="E15" s="20">
        <v>70</v>
      </c>
      <c r="F15" s="20">
        <v>70</v>
      </c>
      <c r="G15" s="20">
        <v>70</v>
      </c>
      <c r="H15" s="20">
        <v>70</v>
      </c>
      <c r="I15" s="20">
        <v>70</v>
      </c>
    </row>
    <row r="16" spans="2:9">
      <c r="B16" s="14">
        <v>9</v>
      </c>
      <c r="C16" s="15" t="s">
        <v>34</v>
      </c>
      <c r="D16" s="15" t="s">
        <v>41</v>
      </c>
      <c r="E16" s="20">
        <v>75</v>
      </c>
      <c r="F16" s="20">
        <v>75</v>
      </c>
      <c r="G16" s="20">
        <v>75</v>
      </c>
      <c r="H16" s="20">
        <v>75</v>
      </c>
      <c r="I16" s="20">
        <v>75</v>
      </c>
    </row>
    <row r="17" spans="2:9">
      <c r="B17" s="14"/>
      <c r="C17" s="16"/>
      <c r="D17" s="16"/>
      <c r="E17" s="21">
        <f>SUBTOTAL(9,E12:E16)</f>
        <v>378</v>
      </c>
      <c r="F17" s="21">
        <f>SUBTOTAL(1,F12:F16)</f>
        <v>75.599999999999994</v>
      </c>
      <c r="G17" s="21">
        <f>SUBTOTAL(2,G12:G16)</f>
        <v>5</v>
      </c>
      <c r="H17" s="21">
        <f>SUBTOTAL(4,H12:H16)</f>
        <v>88</v>
      </c>
      <c r="I17" s="21">
        <f>SUBTOTAL(5,I12:I16)</f>
        <v>65</v>
      </c>
    </row>
    <row r="18" spans="2:9">
      <c r="B18" s="15">
        <v>10</v>
      </c>
      <c r="C18" s="16" t="s">
        <v>35</v>
      </c>
      <c r="D18" s="16" t="s">
        <v>36</v>
      </c>
      <c r="E18" s="20">
        <v>88</v>
      </c>
      <c r="F18" s="20">
        <v>88</v>
      </c>
      <c r="G18" s="20">
        <v>88</v>
      </c>
      <c r="H18" s="20">
        <v>88</v>
      </c>
      <c r="I18" s="20">
        <v>88</v>
      </c>
    </row>
    <row r="19" spans="2:9">
      <c r="B19" s="14">
        <v>11</v>
      </c>
      <c r="C19" s="16" t="s">
        <v>35</v>
      </c>
      <c r="D19" s="16" t="s">
        <v>37</v>
      </c>
      <c r="E19" s="20">
        <v>85</v>
      </c>
      <c r="F19" s="20">
        <v>85</v>
      </c>
      <c r="G19" s="20">
        <v>85</v>
      </c>
      <c r="H19" s="20">
        <v>85</v>
      </c>
      <c r="I19" s="20">
        <v>85</v>
      </c>
    </row>
    <row r="20" spans="2:9">
      <c r="B20" s="16">
        <v>12</v>
      </c>
      <c r="C20" s="16" t="s">
        <v>35</v>
      </c>
      <c r="D20" s="16" t="s">
        <v>38</v>
      </c>
      <c r="E20" s="20">
        <v>80</v>
      </c>
      <c r="F20" s="20">
        <v>80</v>
      </c>
      <c r="G20" s="20">
        <v>80</v>
      </c>
      <c r="H20" s="20">
        <v>80</v>
      </c>
      <c r="I20" s="20">
        <v>80</v>
      </c>
    </row>
    <row r="21" spans="2:9">
      <c r="B21" s="17"/>
      <c r="C21" s="17"/>
      <c r="D21" s="17"/>
      <c r="E21" s="21">
        <f>SUBTOTAL(9,E18:E20)</f>
        <v>253</v>
      </c>
      <c r="F21" s="21">
        <f>SUBTOTAL(1,F18:F20)</f>
        <v>84.333333333333329</v>
      </c>
      <c r="G21" s="21">
        <f>SUBTOTAL(2,G18:G20)</f>
        <v>3</v>
      </c>
      <c r="H21" s="21">
        <f>SUBTOTAL(4,H18:H20)</f>
        <v>88</v>
      </c>
      <c r="I21" s="21">
        <f>SUBTOTAL(5,I18:I20)</f>
        <v>80</v>
      </c>
    </row>
    <row r="22" spans="2:9" ht="18.5" thickBot="1">
      <c r="B22" s="18"/>
      <c r="C22" s="18"/>
      <c r="D22" s="18"/>
      <c r="E22" s="22">
        <f>SUBTOTAL(9,E7:E21)</f>
        <v>957</v>
      </c>
      <c r="F22" s="22">
        <f>SUBTOTAL(1,F7:F21)</f>
        <v>79.75</v>
      </c>
      <c r="G22" s="22">
        <f>SUBTOTAL(2,G7:G21)</f>
        <v>12</v>
      </c>
      <c r="H22" s="22">
        <f>SUBTOTAL(4,H7:H21)</f>
        <v>89</v>
      </c>
      <c r="I22" s="22">
        <f>SUBTOTAL(5,I7:I21)</f>
        <v>65</v>
      </c>
    </row>
  </sheetData>
  <mergeCells count="4">
    <mergeCell ref="B5:B6"/>
    <mergeCell ref="C5:C6"/>
    <mergeCell ref="D5:D6"/>
    <mergeCell ref="E5:I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717A-D08C-46A3-8DCF-4A62D73D6D36}">
  <dimension ref="B1:J18"/>
  <sheetViews>
    <sheetView workbookViewId="0"/>
  </sheetViews>
  <sheetFormatPr defaultRowHeight="18"/>
  <cols>
    <col min="1" max="1" width="2.6640625" customWidth="1"/>
    <col min="2" max="2" width="9.25" customWidth="1"/>
    <col min="3" max="3" width="7" customWidth="1"/>
    <col min="4" max="4" width="16.25" bestFit="1" customWidth="1"/>
    <col min="5" max="5" width="11.75" customWidth="1"/>
    <col min="7" max="7" width="9.25" customWidth="1"/>
    <col min="8" max="8" width="7" customWidth="1"/>
    <col min="9" max="9" width="16.25" bestFit="1" customWidth="1"/>
    <col min="10" max="10" width="11.75" customWidth="1"/>
  </cols>
  <sheetData>
    <row r="1" spans="2:10">
      <c r="B1" s="7" t="s">
        <v>60</v>
      </c>
    </row>
    <row r="2" spans="2:10">
      <c r="B2" s="24" t="s">
        <v>59</v>
      </c>
    </row>
    <row r="4" spans="2:10">
      <c r="B4" s="7" t="s">
        <v>61</v>
      </c>
      <c r="G4" s="7" t="s">
        <v>62</v>
      </c>
    </row>
    <row r="5" spans="2:10" ht="18.5" thickBot="1">
      <c r="B5" s="26" t="s">
        <v>28</v>
      </c>
      <c r="C5" s="26" t="s">
        <v>33</v>
      </c>
      <c r="D5" s="26" t="s">
        <v>29</v>
      </c>
      <c r="E5" s="27" t="s">
        <v>30</v>
      </c>
      <c r="G5" s="26" t="s">
        <v>28</v>
      </c>
      <c r="H5" s="26" t="s">
        <v>33</v>
      </c>
      <c r="I5" s="26" t="s">
        <v>29</v>
      </c>
      <c r="J5" s="27" t="s">
        <v>30</v>
      </c>
    </row>
    <row r="6" spans="2:10">
      <c r="B6" s="14">
        <v>1</v>
      </c>
      <c r="C6" s="14" t="s">
        <v>31</v>
      </c>
      <c r="D6" s="14" t="s">
        <v>44</v>
      </c>
      <c r="E6" s="28">
        <v>89</v>
      </c>
      <c r="G6" s="14">
        <v>1</v>
      </c>
      <c r="H6" s="14" t="s">
        <v>31</v>
      </c>
      <c r="I6" s="14" t="s">
        <v>44</v>
      </c>
      <c r="J6" s="28">
        <v>89</v>
      </c>
    </row>
    <row r="7" spans="2:10">
      <c r="B7" s="15">
        <v>2</v>
      </c>
      <c r="C7" s="15" t="s">
        <v>31</v>
      </c>
      <c r="D7" s="15" t="s">
        <v>45</v>
      </c>
      <c r="E7" s="20">
        <v>82</v>
      </c>
      <c r="G7" s="15">
        <v>2</v>
      </c>
      <c r="H7" s="15" t="s">
        <v>31</v>
      </c>
      <c r="I7" s="15" t="s">
        <v>45</v>
      </c>
      <c r="J7" s="20">
        <v>82</v>
      </c>
    </row>
    <row r="8" spans="2:10">
      <c r="B8" s="14">
        <v>3</v>
      </c>
      <c r="C8" s="15" t="s">
        <v>31</v>
      </c>
      <c r="D8" s="15" t="s">
        <v>46</v>
      </c>
      <c r="E8" s="20">
        <v>75</v>
      </c>
      <c r="G8" s="14">
        <v>3</v>
      </c>
      <c r="H8" s="15" t="s">
        <v>31</v>
      </c>
      <c r="I8" s="15" t="s">
        <v>46</v>
      </c>
      <c r="J8" s="20">
        <v>75</v>
      </c>
    </row>
    <row r="9" spans="2:10">
      <c r="B9" s="15">
        <v>4</v>
      </c>
      <c r="C9" s="15" t="s">
        <v>31</v>
      </c>
      <c r="D9" s="15" t="s">
        <v>47</v>
      </c>
      <c r="E9" s="20">
        <v>80</v>
      </c>
      <c r="G9" s="15">
        <v>4</v>
      </c>
      <c r="H9" s="15" t="s">
        <v>31</v>
      </c>
      <c r="I9" s="15" t="s">
        <v>47</v>
      </c>
      <c r="J9" s="20">
        <v>80</v>
      </c>
    </row>
    <row r="10" spans="2:10">
      <c r="B10" s="14">
        <v>5</v>
      </c>
      <c r="C10" s="15" t="s">
        <v>34</v>
      </c>
      <c r="D10" s="15" t="s">
        <v>42</v>
      </c>
      <c r="E10" s="20">
        <v>65</v>
      </c>
      <c r="G10" s="14">
        <v>5</v>
      </c>
      <c r="H10" s="15" t="s">
        <v>34</v>
      </c>
      <c r="I10" s="15" t="s">
        <v>42</v>
      </c>
      <c r="J10" s="20">
        <v>65</v>
      </c>
    </row>
    <row r="11" spans="2:10">
      <c r="B11" s="15">
        <v>6</v>
      </c>
      <c r="C11" s="15" t="s">
        <v>34</v>
      </c>
      <c r="D11" s="15" t="s">
        <v>43</v>
      </c>
      <c r="E11" s="20">
        <v>80</v>
      </c>
      <c r="G11" s="15">
        <v>6</v>
      </c>
      <c r="H11" s="15" t="s">
        <v>34</v>
      </c>
      <c r="I11" s="15" t="s">
        <v>43</v>
      </c>
      <c r="J11" s="20">
        <v>80</v>
      </c>
    </row>
    <row r="12" spans="2:10">
      <c r="B12" s="14">
        <v>7</v>
      </c>
      <c r="C12" s="15" t="s">
        <v>34</v>
      </c>
      <c r="D12" s="15" t="s">
        <v>39</v>
      </c>
      <c r="E12" s="20">
        <v>88</v>
      </c>
      <c r="G12" s="14">
        <v>7</v>
      </c>
      <c r="H12" s="15" t="s">
        <v>34</v>
      </c>
      <c r="I12" s="15" t="s">
        <v>39</v>
      </c>
      <c r="J12" s="20">
        <v>88</v>
      </c>
    </row>
    <row r="13" spans="2:10">
      <c r="B13" s="15">
        <v>8</v>
      </c>
      <c r="C13" s="15" t="s">
        <v>34</v>
      </c>
      <c r="D13" s="15" t="s">
        <v>40</v>
      </c>
      <c r="E13" s="20">
        <v>70</v>
      </c>
      <c r="G13" s="15">
        <v>8</v>
      </c>
      <c r="H13" s="15" t="s">
        <v>34</v>
      </c>
      <c r="I13" s="15" t="s">
        <v>40</v>
      </c>
      <c r="J13" s="20">
        <v>70</v>
      </c>
    </row>
    <row r="14" spans="2:10">
      <c r="B14" s="14">
        <v>9</v>
      </c>
      <c r="C14" s="15" t="s">
        <v>34</v>
      </c>
      <c r="D14" s="15" t="s">
        <v>41</v>
      </c>
      <c r="E14" s="20">
        <v>75</v>
      </c>
      <c r="G14" s="14">
        <v>9</v>
      </c>
      <c r="H14" s="15" t="s">
        <v>34</v>
      </c>
      <c r="I14" s="15" t="s">
        <v>41</v>
      </c>
      <c r="J14" s="20">
        <v>75</v>
      </c>
    </row>
    <row r="15" spans="2:10">
      <c r="B15" s="15">
        <v>10</v>
      </c>
      <c r="C15" s="16" t="s">
        <v>35</v>
      </c>
      <c r="D15" s="16" t="s">
        <v>36</v>
      </c>
      <c r="E15" s="20">
        <v>88</v>
      </c>
      <c r="G15" s="15">
        <v>10</v>
      </c>
      <c r="H15" s="16" t="s">
        <v>35</v>
      </c>
      <c r="I15" s="16" t="s">
        <v>36</v>
      </c>
      <c r="J15" s="20">
        <v>88</v>
      </c>
    </row>
    <row r="16" spans="2:10">
      <c r="B16" s="14">
        <v>11</v>
      </c>
      <c r="C16" s="16" t="s">
        <v>35</v>
      </c>
      <c r="D16" s="16" t="s">
        <v>37</v>
      </c>
      <c r="E16" s="20">
        <v>85</v>
      </c>
      <c r="G16" s="14">
        <v>11</v>
      </c>
      <c r="H16" s="16" t="s">
        <v>35</v>
      </c>
      <c r="I16" s="16" t="s">
        <v>37</v>
      </c>
      <c r="J16" s="20">
        <v>85</v>
      </c>
    </row>
    <row r="17" spans="2:10">
      <c r="B17" s="16">
        <v>12</v>
      </c>
      <c r="C17" s="16" t="s">
        <v>35</v>
      </c>
      <c r="D17" s="16" t="s">
        <v>38</v>
      </c>
      <c r="E17" s="20">
        <v>80</v>
      </c>
      <c r="G17" s="16">
        <v>12</v>
      </c>
      <c r="H17" s="16" t="s">
        <v>35</v>
      </c>
      <c r="I17" s="16" t="s">
        <v>38</v>
      </c>
      <c r="J17" s="20">
        <v>80</v>
      </c>
    </row>
    <row r="18" spans="2:10">
      <c r="B18" s="25"/>
      <c r="C18" s="25"/>
      <c r="D18" s="25" t="s">
        <v>56</v>
      </c>
      <c r="E18" s="29">
        <f>SUBTOTAL(9,E6:E17)</f>
        <v>957</v>
      </c>
      <c r="G18" s="25"/>
      <c r="H18" s="25"/>
      <c r="I18" s="25" t="s">
        <v>58</v>
      </c>
      <c r="J18" s="29">
        <f>SUM(J6:J17)</f>
        <v>957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Case5</vt:lpstr>
      <vt:lpstr>Case6</vt:lpstr>
      <vt:lpstr>Case7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 KAWASHIMA</dc:creator>
  <cp:lastModifiedBy>Hajime KAWASHIMA</cp:lastModifiedBy>
  <dcterms:created xsi:type="dcterms:W3CDTF">2015-06-05T18:19:34Z</dcterms:created>
  <dcterms:modified xsi:type="dcterms:W3CDTF">2022-03-06T01:07:21Z</dcterms:modified>
</cp:coreProperties>
</file>